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1 Dis 110ct2014\202 PROY U SANTO TOMAS\11 urbanismo Yondo\36 TEMAS TECNICOS\03 CANTIDADES\SOPORTES ADICION\SOLICITUD ADICION ENTREGADA + Z_ANEXOS AJUSTADOS EstMerc\"/>
    </mc:Choice>
  </mc:AlternateContent>
  <xr:revisionPtr revIDLastSave="0" documentId="13_ncr:1_{C544ACDA-E4F3-41C9-BFF2-39FCD68C9BE6}" xr6:coauthVersionLast="47" xr6:coauthVersionMax="47" xr10:uidLastSave="{00000000-0000-0000-0000-000000000000}"/>
  <bookViews>
    <workbookView xWindow="-120" yWindow="-120" windowWidth="20730" windowHeight="11310" xr2:uid="{D110CC2F-9BC8-444B-A331-A40C978BB449}"/>
  </bookViews>
  <sheets>
    <sheet name="REVISION EQUIPOS" sheetId="1" r:id="rId1"/>
  </sheets>
  <definedNames>
    <definedName name="_xlnm.Print_Area" localSheetId="0">'REVISION EQUIPOS'!$A$1:$Q$35</definedName>
    <definedName name="_xlnm.Print_Titles" localSheetId="0">'REVISION EQUIPOS'!$1:$6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Q15" i="1" s="1"/>
  <c r="M15" i="1"/>
  <c r="L15" i="1"/>
  <c r="K15" i="1"/>
  <c r="I15" i="1"/>
  <c r="H15" i="1"/>
  <c r="G15" i="1"/>
  <c r="F15" i="1"/>
  <c r="P10" i="1"/>
  <c r="Q10" i="1" s="1"/>
  <c r="M10" i="1"/>
  <c r="L10" i="1"/>
  <c r="K10" i="1"/>
  <c r="I10" i="1"/>
  <c r="J10" i="1" s="1"/>
  <c r="H10" i="1"/>
  <c r="G10" i="1"/>
  <c r="F10" i="1"/>
  <c r="N15" i="1" l="1"/>
  <c r="J15" i="1"/>
  <c r="N10" i="1"/>
  <c r="M22" i="1" l="1"/>
  <c r="M21" i="1"/>
  <c r="M20" i="1"/>
  <c r="M19" i="1"/>
  <c r="M18" i="1"/>
  <c r="M17" i="1"/>
  <c r="M16" i="1"/>
  <c r="M14" i="1"/>
  <c r="M13" i="1"/>
  <c r="M12" i="1"/>
  <c r="M11" i="1"/>
  <c r="M9" i="1"/>
  <c r="M8" i="1"/>
  <c r="I22" i="1"/>
  <c r="I21" i="1"/>
  <c r="I20" i="1"/>
  <c r="I19" i="1"/>
  <c r="I18" i="1"/>
  <c r="I17" i="1"/>
  <c r="I16" i="1"/>
  <c r="I14" i="1"/>
  <c r="I13" i="1"/>
  <c r="I12" i="1"/>
  <c r="I11" i="1"/>
  <c r="I9" i="1"/>
  <c r="I8" i="1"/>
  <c r="P22" i="1" l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4" i="1"/>
  <c r="Q14" i="1" s="1"/>
  <c r="P13" i="1"/>
  <c r="Q13" i="1" s="1"/>
  <c r="P12" i="1"/>
  <c r="Q12" i="1" s="1"/>
  <c r="P11" i="1"/>
  <c r="Q11" i="1" s="1"/>
  <c r="P9" i="1"/>
  <c r="Q9" i="1" s="1"/>
  <c r="P8" i="1"/>
  <c r="K19" i="1"/>
  <c r="K14" i="1"/>
  <c r="G11" i="1"/>
  <c r="P25" i="1"/>
  <c r="G22" i="1"/>
  <c r="K21" i="1"/>
  <c r="H20" i="1"/>
  <c r="K20" i="1"/>
  <c r="H19" i="1"/>
  <c r="J19" i="1" s="1"/>
  <c r="G19" i="1"/>
  <c r="L18" i="1"/>
  <c r="G18" i="1"/>
  <c r="L17" i="1"/>
  <c r="G17" i="1"/>
  <c r="G16" i="1"/>
  <c r="H14" i="1"/>
  <c r="G14" i="1"/>
  <c r="H13" i="1"/>
  <c r="J13" i="1" s="1"/>
  <c r="G13" i="1"/>
  <c r="K12" i="1"/>
  <c r="K11" i="1"/>
  <c r="G9" i="1"/>
  <c r="G8" i="1"/>
  <c r="Q8" i="1" l="1"/>
  <c r="Q25" i="1" s="1"/>
  <c r="Q26" i="1" s="1"/>
  <c r="G20" i="1"/>
  <c r="K9" i="1"/>
  <c r="G12" i="1"/>
  <c r="G21" i="1"/>
  <c r="K16" i="1"/>
  <c r="K17" i="1"/>
  <c r="K8" i="1"/>
  <c r="K13" i="1"/>
  <c r="K18" i="1"/>
  <c r="K22" i="1"/>
  <c r="F17" i="1"/>
  <c r="L19" i="1"/>
  <c r="N19" i="1" s="1"/>
  <c r="F14" i="1"/>
  <c r="F16" i="1"/>
  <c r="F18" i="1"/>
  <c r="L13" i="1"/>
  <c r="N13" i="1" s="1"/>
  <c r="N17" i="1"/>
  <c r="H16" i="1"/>
  <c r="J16" i="1" s="1"/>
  <c r="H17" i="1"/>
  <c r="J17" i="1" s="1"/>
  <c r="F13" i="1"/>
  <c r="L16" i="1"/>
  <c r="N16" i="1" s="1"/>
  <c r="H18" i="1"/>
  <c r="J18" i="1" s="1"/>
  <c r="F19" i="1"/>
  <c r="J20" i="1"/>
  <c r="J14" i="1"/>
  <c r="N18" i="1"/>
  <c r="L20" i="1"/>
  <c r="N20" i="1" s="1"/>
  <c r="L14" i="1"/>
  <c r="N14" i="1" s="1"/>
  <c r="F20" i="1"/>
  <c r="Q27" i="1" l="1"/>
  <c r="Q28" i="1"/>
  <c r="F12" i="1"/>
  <c r="F11" i="1"/>
  <c r="F8" i="1"/>
  <c r="L22" i="1"/>
  <c r="L12" i="1"/>
  <c r="L21" i="1"/>
  <c r="N21" i="1" s="1"/>
  <c r="L11" i="1"/>
  <c r="L9" i="1"/>
  <c r="L8" i="1"/>
  <c r="H12" i="1"/>
  <c r="H21" i="1"/>
  <c r="J21" i="1" s="1"/>
  <c r="H11" i="1"/>
  <c r="H9" i="1"/>
  <c r="H8" i="1"/>
  <c r="H4" i="1"/>
  <c r="L4" i="1" s="1"/>
  <c r="N12" i="1" l="1"/>
  <c r="J8" i="1"/>
  <c r="J9" i="1"/>
  <c r="H22" i="1"/>
  <c r="J22" i="1" s="1"/>
  <c r="J11" i="1"/>
  <c r="J12" i="1"/>
  <c r="N22" i="1"/>
  <c r="N9" i="1"/>
  <c r="N8" i="1"/>
  <c r="N11" i="1"/>
  <c r="F9" i="1"/>
  <c r="F21" i="1"/>
  <c r="F22" i="1"/>
  <c r="J25" i="1" l="1"/>
  <c r="J26" i="1" s="1"/>
  <c r="J27" i="1" s="1"/>
  <c r="J28" i="1" s="1"/>
  <c r="F25" i="1"/>
  <c r="F26" i="1" s="1"/>
  <c r="N25" i="1"/>
  <c r="N26" i="1" s="1"/>
  <c r="N27" i="1" s="1"/>
  <c r="N28" i="1" s="1"/>
  <c r="F27" i="1" l="1"/>
  <c r="F28" i="1" s="1"/>
</calcChain>
</file>

<file path=xl/sharedStrings.xml><?xml version="1.0" encoding="utf-8"?>
<sst xmlns="http://schemas.openxmlformats.org/spreadsheetml/2006/main" count="78" uniqueCount="40">
  <si>
    <t>UNIDAD</t>
  </si>
  <si>
    <t>CANTIDAD</t>
  </si>
  <si>
    <t>PROPONENTE</t>
  </si>
  <si>
    <t>FECHA</t>
  </si>
  <si>
    <t>No.</t>
  </si>
  <si>
    <t>VR. PARCIAL</t>
  </si>
  <si>
    <t>DESCRIPCION</t>
  </si>
  <si>
    <t>VALOR TOTAL COTIZACION</t>
  </si>
  <si>
    <t>SUBTOTAL COSTOS DIRECTOS</t>
  </si>
  <si>
    <t>JOSÉ DIEGO MUÑOZ RESTREPO</t>
  </si>
  <si>
    <t>Director de Interventoría</t>
  </si>
  <si>
    <t>JOSÉ FERNANDO JARAMILLO GIRALDO</t>
  </si>
  <si>
    <t>Magister - Residente Interventoría</t>
  </si>
  <si>
    <t>R&amp;R GLOBAL SERVICES S.A.S</t>
  </si>
  <si>
    <t>PROPUESTA MINIMO VALOR UNITARIO PARA APU OE REVISIÓN</t>
  </si>
  <si>
    <t>VR. PARCIAL REVISADO Y APROBADO</t>
  </si>
  <si>
    <t>COMPARATIVO COTIZACIONES ALQUILER EQUIPOS</t>
  </si>
  <si>
    <t>RETROEXCAVADORA SOBRE ORUGA, POTENCIA 158 KW, BALDE DE 1.5 M3RETROEXCAVADORA SOBRE ORUGA, POTENCIA 158 KW, BALDE DE 1.5 M3</t>
  </si>
  <si>
    <t>HORA</t>
  </si>
  <si>
    <t>EQUIPO ESPECIAL PARA PERFORACIÓN HORIZONTAL Y COMPLEMENTARIOS</t>
  </si>
  <si>
    <t>EQUIPO TERMOFUSION MARCA RITMO D. D. 315</t>
  </si>
  <si>
    <t>MEZCLADORA DE CONCRETO TIPO TROMPO</t>
  </si>
  <si>
    <t>PLANTA ELECTRICA A GASOLINA DE 5 Y 10 KVA</t>
  </si>
  <si>
    <t>VIBRADOR DE CONCRETO, POTENCIA APROXIMADA DE 3 HP, MANGUERAS DE 4 A 6 METROS</t>
  </si>
  <si>
    <t>EQUIPO DE SOLDADURA 400 AMP</t>
  </si>
  <si>
    <t>CAMIÓN GRÚA CAPACIDAD 5 TONELADAS, PARA IZAJE</t>
  </si>
  <si>
    <t>BULDOZER, POTENCIA AL VOLANTE DE 140 HP, MOTOR DE 2200 RPM, LONGITUD DE HOJA 4,80M</t>
  </si>
  <si>
    <t>CARROTANQUE DE AGUA (1000 GALONES)</t>
  </si>
  <si>
    <t>MOTONIVELADORA POTENCIA 215 HP, ANCHO DE CUCHILLA 4,27 M, PESO 18 TON</t>
  </si>
  <si>
    <t>VIBROCOMPACTADOR, POTENCIA 153 HP, PESO 10 TON</t>
  </si>
  <si>
    <t>SUBTOTAL ALQUILER EQUIPOS</t>
  </si>
  <si>
    <t>IVA</t>
  </si>
  <si>
    <t>SINERGIA INTERVENTORIA Y CONSTRUCCION S.A.S.</t>
  </si>
  <si>
    <t>ALQUILER EQUIPOS DE CONSTRUCCION</t>
  </si>
  <si>
    <t>VR. UNITARIO</t>
  </si>
  <si>
    <t>VR. UNITARIO REVISADO Y APROBADO</t>
  </si>
  <si>
    <t>SIPESA S.A.S.</t>
  </si>
  <si>
    <t>EQUIPO DE LODOS Y DOSIFICACIÓN DE LOS QUÍMICOS PARA FLUIDOS.</t>
  </si>
  <si>
    <t>EQUIPO PERFORADOR E INYECTADO DE PILOTES</t>
  </si>
  <si>
    <t>BOMBA DE BAJA PRESIÓN Y CARRO PERFORADOR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</si>
</sst>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240A]\ #,##0.00"/>
    <numFmt numFmtId="165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18" xfId="0" applyFont="1" applyBorder="1" applyAlignment="1">
      <alignment horizontal="center" vertical="center"/>
    </xf>
    <xf numFmtId="4" fontId="2" fillId="3" borderId="19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64" fontId="2" fillId="3" borderId="17" xfId="0" applyNumberFormat="1" applyFont="1" applyFill="1" applyBorder="1" applyAlignment="1">
      <alignment vertical="center"/>
    </xf>
    <xf numFmtId="164" fontId="2" fillId="3" borderId="18" xfId="0" applyNumberFormat="1" applyFont="1" applyFill="1" applyBorder="1" applyAlignment="1">
      <alignment vertical="center"/>
    </xf>
    <xf numFmtId="4" fontId="2" fillId="4" borderId="16" xfId="0" applyNumberFormat="1" applyFont="1" applyFill="1" applyBorder="1" applyAlignment="1">
      <alignment vertical="center"/>
    </xf>
    <xf numFmtId="164" fontId="2" fillId="4" borderId="17" xfId="0" applyNumberFormat="1" applyFont="1" applyFill="1" applyBorder="1" applyAlignment="1">
      <alignment vertical="center"/>
    </xf>
    <xf numFmtId="164" fontId="2" fillId="4" borderId="18" xfId="0" applyNumberFormat="1" applyFont="1" applyFill="1" applyBorder="1" applyAlignment="1">
      <alignment vertical="center"/>
    </xf>
    <xf numFmtId="4" fontId="2" fillId="2" borderId="16" xfId="0" applyNumberFormat="1" applyFont="1" applyFill="1" applyBorder="1" applyAlignment="1">
      <alignment vertical="center"/>
    </xf>
    <xf numFmtId="164" fontId="2" fillId="2" borderId="17" xfId="0" applyNumberFormat="1" applyFont="1" applyFill="1" applyBorder="1" applyAlignment="1">
      <alignment vertical="center"/>
    </xf>
    <xf numFmtId="164" fontId="2" fillId="2" borderId="18" xfId="0" applyNumberFormat="1" applyFont="1" applyFill="1" applyBorder="1" applyAlignment="1">
      <alignment vertical="center"/>
    </xf>
    <xf numFmtId="164" fontId="2" fillId="5" borderId="10" xfId="0" applyNumberFormat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right" vertical="center"/>
    </xf>
    <xf numFmtId="164" fontId="3" fillId="3" borderId="15" xfId="0" applyNumberFormat="1" applyFont="1" applyFill="1" applyBorder="1" applyAlignment="1">
      <alignment horizontal="right" vertical="center"/>
    </xf>
    <xf numFmtId="164" fontId="3" fillId="3" borderId="14" xfId="0" applyNumberFormat="1" applyFont="1" applyFill="1" applyBorder="1" applyAlignment="1">
      <alignment horizontal="right" vertical="center"/>
    </xf>
    <xf numFmtId="4" fontId="3" fillId="4" borderId="12" xfId="0" applyNumberFormat="1" applyFont="1" applyFill="1" applyBorder="1" applyAlignment="1">
      <alignment horizontal="right" vertical="center"/>
    </xf>
    <xf numFmtId="164" fontId="3" fillId="4" borderId="13" xfId="0" applyNumberFormat="1" applyFont="1" applyFill="1" applyBorder="1" applyAlignment="1">
      <alignment horizontal="right" vertical="center"/>
    </xf>
    <xf numFmtId="164" fontId="3" fillId="4" borderId="14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164" fontId="3" fillId="2" borderId="13" xfId="0" applyNumberFormat="1" applyFont="1" applyFill="1" applyBorder="1" applyAlignment="1">
      <alignment horizontal="right" vertical="center"/>
    </xf>
    <xf numFmtId="164" fontId="3" fillId="2" borderId="14" xfId="0" applyNumberFormat="1" applyFont="1" applyFill="1" applyBorder="1" applyAlignment="1">
      <alignment horizontal="right" vertical="center"/>
    </xf>
    <xf numFmtId="164" fontId="3" fillId="5" borderId="24" xfId="0" applyNumberFormat="1" applyFont="1" applyFill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4" fontId="3" fillId="4" borderId="6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3" fillId="5" borderId="11" xfId="0" applyNumberFormat="1" applyFont="1" applyFill="1" applyBorder="1" applyAlignment="1">
      <alignment horizontal="right" vertical="center"/>
    </xf>
    <xf numFmtId="4" fontId="3" fillId="3" borderId="23" xfId="0" applyNumberFormat="1" applyFont="1" applyFill="1" applyBorder="1" applyAlignment="1">
      <alignment horizontal="right" vertical="center"/>
    </xf>
    <xf numFmtId="164" fontId="3" fillId="3" borderId="23" xfId="0" applyNumberFormat="1" applyFont="1" applyFill="1" applyBorder="1" applyAlignment="1">
      <alignment horizontal="right" vertical="center"/>
    </xf>
    <xf numFmtId="164" fontId="3" fillId="3" borderId="22" xfId="0" applyNumberFormat="1" applyFont="1" applyFill="1" applyBorder="1" applyAlignment="1">
      <alignment horizontal="right" vertical="center"/>
    </xf>
    <xf numFmtId="4" fontId="3" fillId="4" borderId="20" xfId="0" applyNumberFormat="1" applyFont="1" applyFill="1" applyBorder="1" applyAlignment="1">
      <alignment horizontal="right" vertical="center"/>
    </xf>
    <xf numFmtId="164" fontId="3" fillId="4" borderId="21" xfId="0" applyNumberFormat="1" applyFont="1" applyFill="1" applyBorder="1" applyAlignment="1">
      <alignment horizontal="right" vertical="center"/>
    </xf>
    <xf numFmtId="164" fontId="3" fillId="4" borderId="22" xfId="0" applyNumberFormat="1" applyFont="1" applyFill="1" applyBorder="1" applyAlignment="1">
      <alignment horizontal="right" vertical="center"/>
    </xf>
    <xf numFmtId="4" fontId="3" fillId="2" borderId="20" xfId="0" applyNumberFormat="1" applyFont="1" applyFill="1" applyBorder="1" applyAlignment="1">
      <alignment horizontal="right" vertical="center"/>
    </xf>
    <xf numFmtId="164" fontId="3" fillId="2" borderId="21" xfId="0" applyNumberFormat="1" applyFont="1" applyFill="1" applyBorder="1" applyAlignment="1">
      <alignment horizontal="right" vertical="center"/>
    </xf>
    <xf numFmtId="164" fontId="3" fillId="2" borderId="22" xfId="0" applyNumberFormat="1" applyFont="1" applyFill="1" applyBorder="1" applyAlignment="1">
      <alignment horizontal="right" vertical="center"/>
    </xf>
    <xf numFmtId="164" fontId="3" fillId="5" borderId="2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0" fontId="2" fillId="0" borderId="18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2" fillId="3" borderId="19" xfId="0" applyNumberFormat="1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164" fontId="2" fillId="4" borderId="18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2" fillId="5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4" fontId="3" fillId="3" borderId="19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vertical="center"/>
    </xf>
    <xf numFmtId="164" fontId="3" fillId="3" borderId="18" xfId="0" applyNumberFormat="1" applyFont="1" applyFill="1" applyBorder="1" applyAlignment="1">
      <alignment vertical="center"/>
    </xf>
    <xf numFmtId="4" fontId="3" fillId="4" borderId="16" xfId="0" applyNumberFormat="1" applyFont="1" applyFill="1" applyBorder="1" applyAlignment="1">
      <alignment vertical="center"/>
    </xf>
    <xf numFmtId="164" fontId="3" fillId="4" borderId="17" xfId="0" applyNumberFormat="1" applyFont="1" applyFill="1" applyBorder="1" applyAlignment="1">
      <alignment vertical="center"/>
    </xf>
    <xf numFmtId="164" fontId="3" fillId="4" borderId="18" xfId="0" applyNumberFormat="1" applyFont="1" applyFill="1" applyBorder="1" applyAlignment="1">
      <alignment vertical="center"/>
    </xf>
    <xf numFmtId="4" fontId="3" fillId="2" borderId="16" xfId="0" applyNumberFormat="1" applyFont="1" applyFill="1" applyBorder="1" applyAlignment="1">
      <alignment vertical="center"/>
    </xf>
    <xf numFmtId="164" fontId="3" fillId="2" borderId="17" xfId="0" applyNumberFormat="1" applyFont="1" applyFill="1" applyBorder="1" applyAlignment="1">
      <alignment vertical="center"/>
    </xf>
    <xf numFmtId="164" fontId="3" fillId="2" borderId="18" xfId="0" applyNumberFormat="1" applyFont="1" applyFill="1" applyBorder="1" applyAlignment="1">
      <alignment vertical="center"/>
    </xf>
    <xf numFmtId="164" fontId="3" fillId="5" borderId="10" xfId="0" applyNumberFormat="1" applyFont="1" applyFill="1" applyBorder="1" applyAlignment="1">
      <alignment vertical="center"/>
    </xf>
    <xf numFmtId="10" fontId="3" fillId="0" borderId="18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right" vertical="center"/>
    </xf>
    <xf numFmtId="10" fontId="2" fillId="0" borderId="10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justify" vertical="center"/>
    </xf>
    <xf numFmtId="0" fontId="3" fillId="0" borderId="28" xfId="0" applyFont="1" applyBorder="1" applyAlignment="1">
      <alignment horizontal="justify" vertical="center"/>
    </xf>
    <xf numFmtId="0" fontId="3" fillId="0" borderId="29" xfId="0" applyFont="1" applyBorder="1" applyAlignment="1">
      <alignment horizontal="justify" vertical="center"/>
    </xf>
    <xf numFmtId="0" fontId="3" fillId="0" borderId="30" xfId="0" applyFont="1" applyBorder="1" applyAlignment="1">
      <alignment horizontal="justify" vertical="center"/>
    </xf>
    <xf numFmtId="0" fontId="3" fillId="0" borderId="27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3_ADM-INGENIEROS 2" xfId="2" xr:uid="{3DC63115-9C03-42B1-954B-364BBDFC4CDA}"/>
    <cellStyle name="Normal_CONSOLIDADO PRESUPUESTOS OCC Y URA" xfId="1" xr:uid="{E9DDD666-F158-4233-BC79-ADAB30AE8F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433F7-5720-42D3-8D03-B13786DC49F4}">
  <sheetPr>
    <pageSetUpPr fitToPage="1"/>
  </sheetPr>
  <dimension ref="A1:AX35"/>
  <sheetViews>
    <sheetView tabSelected="1" zoomScale="80" zoomScaleNormal="80" workbookViewId="0">
      <selection activeCell="L6" sqref="L6"/>
    </sheetView>
  </sheetViews>
  <sheetFormatPr baseColWidth="10" defaultRowHeight="14.25" x14ac:dyDescent="0.25"/>
  <cols>
    <col min="1" max="1" width="4.42578125" style="2" bestFit="1" customWidth="1"/>
    <col min="2" max="2" width="32.7109375" style="2" bestFit="1" customWidth="1"/>
    <col min="3" max="3" width="9.140625" style="2" customWidth="1"/>
    <col min="4" max="4" width="11.85546875" style="3" customWidth="1"/>
    <col min="5" max="5" width="18.7109375" style="4" customWidth="1"/>
    <col min="6" max="6" width="16" style="4" customWidth="1"/>
    <col min="7" max="7" width="9.140625" style="2" customWidth="1"/>
    <col min="8" max="8" width="11.85546875" style="3" customWidth="1"/>
    <col min="9" max="9" width="18.7109375" style="4" customWidth="1"/>
    <col min="10" max="10" width="16.5703125" style="4" customWidth="1"/>
    <col min="11" max="11" width="9.140625" style="2" customWidth="1"/>
    <col min="12" max="12" width="11.85546875" style="3" customWidth="1"/>
    <col min="13" max="13" width="16.140625" style="4" customWidth="1"/>
    <col min="14" max="14" width="16.7109375" style="4" customWidth="1"/>
    <col min="15" max="15" width="9.140625" style="2" customWidth="1"/>
    <col min="16" max="16" width="17.42578125" style="4" customWidth="1"/>
    <col min="17" max="17" width="17.5703125" style="2" customWidth="1"/>
    <col min="18" max="16384" width="11.42578125" style="2"/>
  </cols>
  <sheetData>
    <row r="1" spans="1:17" s="110" customFormat="1" ht="18.75" x14ac:dyDescent="0.25">
      <c r="A1" s="126" t="s">
        <v>16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8"/>
    </row>
    <row r="2" spans="1:17" ht="15" thickBot="1" x14ac:dyDescent="0.3"/>
    <row r="3" spans="1:17" ht="35.1" customHeight="1" x14ac:dyDescent="0.25">
      <c r="B3" s="1" t="s">
        <v>2</v>
      </c>
      <c r="D3" s="123" t="s">
        <v>13</v>
      </c>
      <c r="E3" s="124"/>
      <c r="F3" s="125"/>
      <c r="H3" s="117" t="s">
        <v>36</v>
      </c>
      <c r="I3" s="118"/>
      <c r="J3" s="119"/>
      <c r="L3" s="120" t="s">
        <v>32</v>
      </c>
      <c r="M3" s="121"/>
      <c r="N3" s="122"/>
      <c r="P3" s="111" t="s">
        <v>14</v>
      </c>
      <c r="Q3" s="112"/>
    </row>
    <row r="4" spans="1:17" ht="15" x14ac:dyDescent="0.25">
      <c r="B4" s="1" t="s">
        <v>3</v>
      </c>
      <c r="D4" s="129">
        <v>45520</v>
      </c>
      <c r="E4" s="130"/>
      <c r="F4" s="131"/>
      <c r="H4" s="138">
        <f>+D4</f>
        <v>45520</v>
      </c>
      <c r="I4" s="139"/>
      <c r="J4" s="140"/>
      <c r="L4" s="132">
        <f>+H4</f>
        <v>45520</v>
      </c>
      <c r="M4" s="133"/>
      <c r="N4" s="134"/>
      <c r="P4" s="113"/>
      <c r="Q4" s="114"/>
    </row>
    <row r="5" spans="1:17" ht="15" thickBot="1" x14ac:dyDescent="0.3">
      <c r="D5" s="129"/>
      <c r="E5" s="130"/>
      <c r="F5" s="131"/>
      <c r="H5" s="141"/>
      <c r="I5" s="142"/>
      <c r="J5" s="143"/>
      <c r="L5" s="135"/>
      <c r="M5" s="136"/>
      <c r="N5" s="137"/>
      <c r="P5" s="115"/>
      <c r="Q5" s="116"/>
    </row>
    <row r="6" spans="1:17" s="84" customFormat="1" ht="45.75" thickBot="1" x14ac:dyDescent="0.3">
      <c r="A6" s="72" t="s">
        <v>4</v>
      </c>
      <c r="B6" s="104" t="s">
        <v>6</v>
      </c>
      <c r="C6" s="97" t="s">
        <v>0</v>
      </c>
      <c r="D6" s="74" t="s">
        <v>1</v>
      </c>
      <c r="E6" s="75" t="s">
        <v>34</v>
      </c>
      <c r="F6" s="76" t="s">
        <v>5</v>
      </c>
      <c r="G6" s="97" t="s">
        <v>0</v>
      </c>
      <c r="H6" s="77" t="s">
        <v>1</v>
      </c>
      <c r="I6" s="78" t="s">
        <v>34</v>
      </c>
      <c r="J6" s="79" t="s">
        <v>5</v>
      </c>
      <c r="K6" s="73" t="s">
        <v>0</v>
      </c>
      <c r="L6" s="80" t="s">
        <v>1</v>
      </c>
      <c r="M6" s="81" t="s">
        <v>34</v>
      </c>
      <c r="N6" s="82" t="s">
        <v>5</v>
      </c>
      <c r="O6" s="97" t="s">
        <v>0</v>
      </c>
      <c r="P6" s="83" t="s">
        <v>35</v>
      </c>
      <c r="Q6" s="83" t="s">
        <v>15</v>
      </c>
    </row>
    <row r="7" spans="1:17" s="1" customFormat="1" ht="30.75" thickBot="1" x14ac:dyDescent="0.3">
      <c r="A7" s="12"/>
      <c r="B7" s="105" t="s">
        <v>33</v>
      </c>
      <c r="C7" s="98"/>
      <c r="D7" s="6"/>
      <c r="E7" s="13"/>
      <c r="F7" s="14"/>
      <c r="G7" s="98"/>
      <c r="H7" s="15"/>
      <c r="I7" s="16"/>
      <c r="J7" s="17"/>
      <c r="K7" s="5"/>
      <c r="L7" s="18"/>
      <c r="M7" s="19"/>
      <c r="N7" s="20"/>
      <c r="O7" s="98"/>
      <c r="P7" s="21"/>
      <c r="Q7" s="21"/>
    </row>
    <row r="8" spans="1:17" ht="85.5" x14ac:dyDescent="0.25">
      <c r="A8" s="7">
        <v>1</v>
      </c>
      <c r="B8" s="106" t="s">
        <v>17</v>
      </c>
      <c r="C8" s="99" t="s">
        <v>18</v>
      </c>
      <c r="D8" s="38">
        <v>1</v>
      </c>
      <c r="E8" s="39">
        <v>202717.65</v>
      </c>
      <c r="F8" s="40">
        <f t="shared" ref="F8:F22" si="0">+D8*E8</f>
        <v>202717.65</v>
      </c>
      <c r="G8" s="99" t="str">
        <f>+C8</f>
        <v>HORA</v>
      </c>
      <c r="H8" s="41">
        <f>+D8</f>
        <v>1</v>
      </c>
      <c r="I8" s="42">
        <f>+ROUND(E8*1.07,0)</f>
        <v>216908</v>
      </c>
      <c r="J8" s="43">
        <f t="shared" ref="J8:J22" si="1">+I8*H8</f>
        <v>216908</v>
      </c>
      <c r="K8" s="8" t="str">
        <f>+C8</f>
        <v>HORA</v>
      </c>
      <c r="L8" s="44">
        <f>+D8</f>
        <v>1</v>
      </c>
      <c r="M8" s="45">
        <f>+ROUND(E8*1.1,0)</f>
        <v>222989</v>
      </c>
      <c r="N8" s="46">
        <f t="shared" ref="N8:N22" si="2">+M8*L8</f>
        <v>222989</v>
      </c>
      <c r="O8" s="99" t="s">
        <v>18</v>
      </c>
      <c r="P8" s="47">
        <f>+E8</f>
        <v>202717.65</v>
      </c>
      <c r="Q8" s="47">
        <f>+P8*D8</f>
        <v>202717.65</v>
      </c>
    </row>
    <row r="9" spans="1:17" ht="42.75" x14ac:dyDescent="0.25">
      <c r="A9" s="9">
        <v>2</v>
      </c>
      <c r="B9" s="107" t="s">
        <v>19</v>
      </c>
      <c r="C9" s="100" t="s">
        <v>18</v>
      </c>
      <c r="D9" s="48">
        <v>1</v>
      </c>
      <c r="E9" s="49">
        <v>771299.16</v>
      </c>
      <c r="F9" s="50">
        <f t="shared" si="0"/>
        <v>771299.16</v>
      </c>
      <c r="G9" s="100" t="str">
        <f t="shared" ref="G9:G22" si="3">+C9</f>
        <v>HORA</v>
      </c>
      <c r="H9" s="51">
        <f>+D9</f>
        <v>1</v>
      </c>
      <c r="I9" s="52">
        <f t="shared" ref="I9:I22" si="4">+ROUND(E9*1.07,0)</f>
        <v>825290</v>
      </c>
      <c r="J9" s="53">
        <f t="shared" si="1"/>
        <v>825290</v>
      </c>
      <c r="K9" s="10" t="str">
        <f t="shared" ref="K9:K22" si="5">+C9</f>
        <v>HORA</v>
      </c>
      <c r="L9" s="54">
        <f>+D9</f>
        <v>1</v>
      </c>
      <c r="M9" s="55">
        <f t="shared" ref="M9:M22" si="6">+ROUND(E9*1.1,0)</f>
        <v>848429</v>
      </c>
      <c r="N9" s="56">
        <f t="shared" si="2"/>
        <v>848429</v>
      </c>
      <c r="O9" s="100" t="s">
        <v>18</v>
      </c>
      <c r="P9" s="57">
        <f t="shared" ref="P9:P22" si="7">+E9</f>
        <v>771299.16</v>
      </c>
      <c r="Q9" s="57">
        <f t="shared" ref="Q9:Q22" si="8">+P9*D9</f>
        <v>771299.16</v>
      </c>
    </row>
    <row r="10" spans="1:17" ht="42.75" x14ac:dyDescent="0.25">
      <c r="A10" s="9">
        <v>3</v>
      </c>
      <c r="B10" s="107" t="s">
        <v>37</v>
      </c>
      <c r="C10" s="100" t="s">
        <v>18</v>
      </c>
      <c r="D10" s="48">
        <v>1</v>
      </c>
      <c r="E10" s="49">
        <v>185000</v>
      </c>
      <c r="F10" s="50">
        <f t="shared" ref="F10" si="9">+D10*E10</f>
        <v>185000</v>
      </c>
      <c r="G10" s="100" t="str">
        <f t="shared" ref="G10" si="10">+C10</f>
        <v>HORA</v>
      </c>
      <c r="H10" s="51">
        <f>+D10</f>
        <v>1</v>
      </c>
      <c r="I10" s="52">
        <f t="shared" ref="I10" si="11">+ROUND(E10*1.07,0)</f>
        <v>197950</v>
      </c>
      <c r="J10" s="53">
        <f t="shared" ref="J10" si="12">+I10*H10</f>
        <v>197950</v>
      </c>
      <c r="K10" s="10" t="str">
        <f t="shared" ref="K10" si="13">+C10</f>
        <v>HORA</v>
      </c>
      <c r="L10" s="54">
        <f>+D10</f>
        <v>1</v>
      </c>
      <c r="M10" s="55">
        <f t="shared" ref="M10" si="14">+ROUND(E10*1.1,0)</f>
        <v>203500</v>
      </c>
      <c r="N10" s="56">
        <f t="shared" ref="N10" si="15">+M10*L10</f>
        <v>203500</v>
      </c>
      <c r="O10" s="100" t="s">
        <v>18</v>
      </c>
      <c r="P10" s="57">
        <f t="shared" ref="P10" si="16">+E10</f>
        <v>185000</v>
      </c>
      <c r="Q10" s="57">
        <f t="shared" ref="Q10" si="17">+P10*D10</f>
        <v>185000</v>
      </c>
    </row>
    <row r="11" spans="1:17" ht="28.5" x14ac:dyDescent="0.25">
      <c r="A11" s="9">
        <v>4</v>
      </c>
      <c r="B11" s="107" t="s">
        <v>20</v>
      </c>
      <c r="C11" s="100" t="s">
        <v>18</v>
      </c>
      <c r="D11" s="48">
        <v>1</v>
      </c>
      <c r="E11" s="49">
        <v>242344.54</v>
      </c>
      <c r="F11" s="50">
        <f t="shared" si="0"/>
        <v>242344.54</v>
      </c>
      <c r="G11" s="100" t="str">
        <f t="shared" si="3"/>
        <v>HORA</v>
      </c>
      <c r="H11" s="51">
        <f>+D11</f>
        <v>1</v>
      </c>
      <c r="I11" s="52">
        <f t="shared" si="4"/>
        <v>259309</v>
      </c>
      <c r="J11" s="53">
        <f t="shared" si="1"/>
        <v>259309</v>
      </c>
      <c r="K11" s="10" t="str">
        <f t="shared" si="5"/>
        <v>HORA</v>
      </c>
      <c r="L11" s="54">
        <f>+D11</f>
        <v>1</v>
      </c>
      <c r="M11" s="55">
        <f t="shared" si="6"/>
        <v>266579</v>
      </c>
      <c r="N11" s="56">
        <f t="shared" si="2"/>
        <v>266579</v>
      </c>
      <c r="O11" s="100" t="s">
        <v>18</v>
      </c>
      <c r="P11" s="57">
        <f t="shared" si="7"/>
        <v>242344.54</v>
      </c>
      <c r="Q11" s="57">
        <f t="shared" si="8"/>
        <v>242344.54</v>
      </c>
    </row>
    <row r="12" spans="1:17" ht="28.5" x14ac:dyDescent="0.25">
      <c r="A12" s="9">
        <v>5</v>
      </c>
      <c r="B12" s="108" t="s">
        <v>21</v>
      </c>
      <c r="C12" s="101" t="s">
        <v>18</v>
      </c>
      <c r="D12" s="58">
        <v>1</v>
      </c>
      <c r="E12" s="59">
        <v>4314.29</v>
      </c>
      <c r="F12" s="60">
        <f>+D12*E12</f>
        <v>4314.29</v>
      </c>
      <c r="G12" s="101" t="str">
        <f t="shared" si="3"/>
        <v>HORA</v>
      </c>
      <c r="H12" s="61">
        <f>+D12</f>
        <v>1</v>
      </c>
      <c r="I12" s="62">
        <f t="shared" si="4"/>
        <v>4616</v>
      </c>
      <c r="J12" s="63">
        <f>+I12*H12</f>
        <v>4616</v>
      </c>
      <c r="K12" s="11" t="str">
        <f t="shared" si="5"/>
        <v>HORA</v>
      </c>
      <c r="L12" s="64">
        <f>+D12</f>
        <v>1</v>
      </c>
      <c r="M12" s="65">
        <f t="shared" si="6"/>
        <v>4746</v>
      </c>
      <c r="N12" s="66">
        <f>+M12*L12</f>
        <v>4746</v>
      </c>
      <c r="O12" s="101" t="s">
        <v>18</v>
      </c>
      <c r="P12" s="67">
        <f t="shared" si="7"/>
        <v>4314.29</v>
      </c>
      <c r="Q12" s="67">
        <f t="shared" si="8"/>
        <v>4314.29</v>
      </c>
    </row>
    <row r="13" spans="1:17" ht="28.5" x14ac:dyDescent="0.25">
      <c r="A13" s="9">
        <v>6</v>
      </c>
      <c r="B13" s="107" t="s">
        <v>22</v>
      </c>
      <c r="C13" s="100" t="s">
        <v>18</v>
      </c>
      <c r="D13" s="48">
        <v>1</v>
      </c>
      <c r="E13" s="49">
        <v>7142.86</v>
      </c>
      <c r="F13" s="50">
        <f t="shared" ref="F13:F17" si="18">+D13*E13</f>
        <v>7142.86</v>
      </c>
      <c r="G13" s="100" t="str">
        <f t="shared" si="3"/>
        <v>HORA</v>
      </c>
      <c r="H13" s="51">
        <f t="shared" ref="H13:H17" si="19">+D13</f>
        <v>1</v>
      </c>
      <c r="I13" s="52">
        <f t="shared" si="4"/>
        <v>7643</v>
      </c>
      <c r="J13" s="53">
        <f t="shared" ref="J13:J17" si="20">+I13*H13</f>
        <v>7643</v>
      </c>
      <c r="K13" s="10" t="str">
        <f t="shared" si="5"/>
        <v>HORA</v>
      </c>
      <c r="L13" s="54">
        <f t="shared" ref="L13:L17" si="21">+D13</f>
        <v>1</v>
      </c>
      <c r="M13" s="55">
        <f t="shared" si="6"/>
        <v>7857</v>
      </c>
      <c r="N13" s="56">
        <f t="shared" ref="N13:N17" si="22">+M13*L13</f>
        <v>7857</v>
      </c>
      <c r="O13" s="100" t="s">
        <v>18</v>
      </c>
      <c r="P13" s="57">
        <f t="shared" si="7"/>
        <v>7142.86</v>
      </c>
      <c r="Q13" s="57">
        <f t="shared" si="8"/>
        <v>7142.86</v>
      </c>
    </row>
    <row r="14" spans="1:17" ht="28.5" x14ac:dyDescent="0.25">
      <c r="A14" s="9">
        <v>7</v>
      </c>
      <c r="B14" s="107" t="s">
        <v>38</v>
      </c>
      <c r="C14" s="100" t="s">
        <v>18</v>
      </c>
      <c r="D14" s="48">
        <v>1</v>
      </c>
      <c r="E14" s="49">
        <v>21008.400000000001</v>
      </c>
      <c r="F14" s="50">
        <f t="shared" si="18"/>
        <v>21008.400000000001</v>
      </c>
      <c r="G14" s="100" t="str">
        <f t="shared" si="3"/>
        <v>HORA</v>
      </c>
      <c r="H14" s="51">
        <f t="shared" si="19"/>
        <v>1</v>
      </c>
      <c r="I14" s="52">
        <f t="shared" si="4"/>
        <v>22479</v>
      </c>
      <c r="J14" s="53">
        <f t="shared" si="20"/>
        <v>22479</v>
      </c>
      <c r="K14" s="10" t="str">
        <f t="shared" si="5"/>
        <v>HORA</v>
      </c>
      <c r="L14" s="54">
        <f t="shared" si="21"/>
        <v>1</v>
      </c>
      <c r="M14" s="55">
        <f t="shared" si="6"/>
        <v>23109</v>
      </c>
      <c r="N14" s="56">
        <f t="shared" si="22"/>
        <v>23109</v>
      </c>
      <c r="O14" s="100" t="s">
        <v>18</v>
      </c>
      <c r="P14" s="57">
        <f t="shared" si="7"/>
        <v>21008.400000000001</v>
      </c>
      <c r="Q14" s="57">
        <f t="shared" si="8"/>
        <v>21008.400000000001</v>
      </c>
    </row>
    <row r="15" spans="1:17" ht="28.5" x14ac:dyDescent="0.25">
      <c r="A15" s="9">
        <v>8</v>
      </c>
      <c r="B15" s="107" t="s">
        <v>39</v>
      </c>
      <c r="C15" s="100" t="s">
        <v>18</v>
      </c>
      <c r="D15" s="48">
        <v>1</v>
      </c>
      <c r="E15" s="49">
        <v>9585.7099999999991</v>
      </c>
      <c r="F15" s="50">
        <f t="shared" ref="F15" si="23">+D15*E15</f>
        <v>9585.7099999999991</v>
      </c>
      <c r="G15" s="100" t="str">
        <f t="shared" ref="G15" si="24">+C15</f>
        <v>HORA</v>
      </c>
      <c r="H15" s="51">
        <f t="shared" ref="H15" si="25">+D15</f>
        <v>1</v>
      </c>
      <c r="I15" s="52">
        <f t="shared" ref="I15" si="26">+ROUND(E15*1.07,0)</f>
        <v>10257</v>
      </c>
      <c r="J15" s="53">
        <f t="shared" ref="J15" si="27">+I15*H15</f>
        <v>10257</v>
      </c>
      <c r="K15" s="10" t="str">
        <f t="shared" ref="K15" si="28">+C15</f>
        <v>HORA</v>
      </c>
      <c r="L15" s="54">
        <f t="shared" ref="L15" si="29">+D15</f>
        <v>1</v>
      </c>
      <c r="M15" s="55">
        <f t="shared" ref="M15" si="30">+ROUND(E15*1.1,0)</f>
        <v>10544</v>
      </c>
      <c r="N15" s="56">
        <f t="shared" ref="N15" si="31">+M15*L15</f>
        <v>10544</v>
      </c>
      <c r="O15" s="100" t="s">
        <v>18</v>
      </c>
      <c r="P15" s="57">
        <f t="shared" ref="P15" si="32">+E15</f>
        <v>9585.7099999999991</v>
      </c>
      <c r="Q15" s="57">
        <f t="shared" ref="Q15" si="33">+P15*D15</f>
        <v>9585.7099999999991</v>
      </c>
    </row>
    <row r="16" spans="1:17" ht="57" x14ac:dyDescent="0.25">
      <c r="A16" s="9">
        <v>9</v>
      </c>
      <c r="B16" s="107" t="s">
        <v>23</v>
      </c>
      <c r="C16" s="100" t="s">
        <v>18</v>
      </c>
      <c r="D16" s="48">
        <v>1</v>
      </c>
      <c r="E16" s="49">
        <v>6210.92</v>
      </c>
      <c r="F16" s="50">
        <f t="shared" si="18"/>
        <v>6210.92</v>
      </c>
      <c r="G16" s="100" t="str">
        <f t="shared" si="3"/>
        <v>HORA</v>
      </c>
      <c r="H16" s="51">
        <f t="shared" si="19"/>
        <v>1</v>
      </c>
      <c r="I16" s="52">
        <f t="shared" si="4"/>
        <v>6646</v>
      </c>
      <c r="J16" s="53">
        <f t="shared" si="20"/>
        <v>6646</v>
      </c>
      <c r="K16" s="10" t="str">
        <f t="shared" si="5"/>
        <v>HORA</v>
      </c>
      <c r="L16" s="54">
        <f t="shared" si="21"/>
        <v>1</v>
      </c>
      <c r="M16" s="55">
        <f t="shared" si="6"/>
        <v>6832</v>
      </c>
      <c r="N16" s="56">
        <f t="shared" si="22"/>
        <v>6832</v>
      </c>
      <c r="O16" s="100" t="s">
        <v>18</v>
      </c>
      <c r="P16" s="57">
        <f t="shared" si="7"/>
        <v>6210.92</v>
      </c>
      <c r="Q16" s="57">
        <f t="shared" si="8"/>
        <v>6210.92</v>
      </c>
    </row>
    <row r="17" spans="1:50" ht="28.5" x14ac:dyDescent="0.25">
      <c r="A17" s="9">
        <v>10</v>
      </c>
      <c r="B17" s="107" t="s">
        <v>24</v>
      </c>
      <c r="C17" s="100" t="s">
        <v>18</v>
      </c>
      <c r="D17" s="48">
        <v>1</v>
      </c>
      <c r="E17" s="49">
        <v>10305.879999999999</v>
      </c>
      <c r="F17" s="50">
        <f t="shared" si="18"/>
        <v>10305.879999999999</v>
      </c>
      <c r="G17" s="100" t="str">
        <f t="shared" si="3"/>
        <v>HORA</v>
      </c>
      <c r="H17" s="51">
        <f t="shared" si="19"/>
        <v>1</v>
      </c>
      <c r="I17" s="52">
        <f t="shared" si="4"/>
        <v>11027</v>
      </c>
      <c r="J17" s="53">
        <f t="shared" si="20"/>
        <v>11027</v>
      </c>
      <c r="K17" s="10" t="str">
        <f t="shared" si="5"/>
        <v>HORA</v>
      </c>
      <c r="L17" s="54">
        <f t="shared" si="21"/>
        <v>1</v>
      </c>
      <c r="M17" s="55">
        <f t="shared" si="6"/>
        <v>11336</v>
      </c>
      <c r="N17" s="56">
        <f t="shared" si="22"/>
        <v>11336</v>
      </c>
      <c r="O17" s="100" t="s">
        <v>18</v>
      </c>
      <c r="P17" s="57">
        <f t="shared" si="7"/>
        <v>10305.879999999999</v>
      </c>
      <c r="Q17" s="57">
        <f t="shared" si="8"/>
        <v>10305.879999999999</v>
      </c>
    </row>
    <row r="18" spans="1:50" ht="28.5" x14ac:dyDescent="0.25">
      <c r="A18" s="9">
        <v>11</v>
      </c>
      <c r="B18" s="108" t="s">
        <v>25</v>
      </c>
      <c r="C18" s="101" t="s">
        <v>18</v>
      </c>
      <c r="D18" s="58">
        <v>1</v>
      </c>
      <c r="E18" s="59">
        <v>116839.5</v>
      </c>
      <c r="F18" s="60">
        <f>+D18*E18</f>
        <v>116839.5</v>
      </c>
      <c r="G18" s="101" t="str">
        <f t="shared" si="3"/>
        <v>HORA</v>
      </c>
      <c r="H18" s="61">
        <f>+D18</f>
        <v>1</v>
      </c>
      <c r="I18" s="62">
        <f t="shared" si="4"/>
        <v>125018</v>
      </c>
      <c r="J18" s="63">
        <f>+I18*H18</f>
        <v>125018</v>
      </c>
      <c r="K18" s="11" t="str">
        <f t="shared" si="5"/>
        <v>HORA</v>
      </c>
      <c r="L18" s="64">
        <f>+D18</f>
        <v>1</v>
      </c>
      <c r="M18" s="65">
        <f t="shared" si="6"/>
        <v>128523</v>
      </c>
      <c r="N18" s="66">
        <f>+M18*L18</f>
        <v>128523</v>
      </c>
      <c r="O18" s="101" t="s">
        <v>18</v>
      </c>
      <c r="P18" s="67">
        <f t="shared" si="7"/>
        <v>116839.5</v>
      </c>
      <c r="Q18" s="67">
        <f t="shared" si="8"/>
        <v>116839.5</v>
      </c>
    </row>
    <row r="19" spans="1:50" ht="57" x14ac:dyDescent="0.25">
      <c r="A19" s="9">
        <v>12</v>
      </c>
      <c r="B19" s="107" t="s">
        <v>26</v>
      </c>
      <c r="C19" s="100" t="s">
        <v>18</v>
      </c>
      <c r="D19" s="48">
        <v>1</v>
      </c>
      <c r="E19" s="49">
        <v>194732.77</v>
      </c>
      <c r="F19" s="50">
        <f t="shared" ref="F19:F20" si="34">+D19*E19</f>
        <v>194732.77</v>
      </c>
      <c r="G19" s="100" t="str">
        <f t="shared" si="3"/>
        <v>HORA</v>
      </c>
      <c r="H19" s="51">
        <f t="shared" ref="H19:H20" si="35">+D19</f>
        <v>1</v>
      </c>
      <c r="I19" s="52">
        <f t="shared" si="4"/>
        <v>208364</v>
      </c>
      <c r="J19" s="53">
        <f t="shared" ref="J19:J20" si="36">+I19*H19</f>
        <v>208364</v>
      </c>
      <c r="K19" s="10" t="str">
        <f t="shared" si="5"/>
        <v>HORA</v>
      </c>
      <c r="L19" s="54">
        <f t="shared" ref="L19:L20" si="37">+D19</f>
        <v>1</v>
      </c>
      <c r="M19" s="55">
        <f t="shared" si="6"/>
        <v>214206</v>
      </c>
      <c r="N19" s="56">
        <f t="shared" ref="N19:N20" si="38">+M19*L19</f>
        <v>214206</v>
      </c>
      <c r="O19" s="100" t="s">
        <v>18</v>
      </c>
      <c r="P19" s="57">
        <f t="shared" si="7"/>
        <v>194732.77</v>
      </c>
      <c r="Q19" s="57">
        <f t="shared" si="8"/>
        <v>194732.77</v>
      </c>
    </row>
    <row r="20" spans="1:50" ht="28.5" x14ac:dyDescent="0.25">
      <c r="A20" s="9">
        <v>13</v>
      </c>
      <c r="B20" s="107" t="s">
        <v>27</v>
      </c>
      <c r="C20" s="100" t="s">
        <v>18</v>
      </c>
      <c r="D20" s="48">
        <v>1</v>
      </c>
      <c r="E20" s="49">
        <v>62101.68</v>
      </c>
      <c r="F20" s="50">
        <f t="shared" si="34"/>
        <v>62101.68</v>
      </c>
      <c r="G20" s="100" t="str">
        <f t="shared" si="3"/>
        <v>HORA</v>
      </c>
      <c r="H20" s="51">
        <f t="shared" si="35"/>
        <v>1</v>
      </c>
      <c r="I20" s="52">
        <f t="shared" si="4"/>
        <v>66449</v>
      </c>
      <c r="J20" s="53">
        <f t="shared" si="36"/>
        <v>66449</v>
      </c>
      <c r="K20" s="10" t="str">
        <f t="shared" si="5"/>
        <v>HORA</v>
      </c>
      <c r="L20" s="54">
        <f t="shared" si="37"/>
        <v>1</v>
      </c>
      <c r="M20" s="55">
        <f t="shared" si="6"/>
        <v>68312</v>
      </c>
      <c r="N20" s="56">
        <f t="shared" si="38"/>
        <v>68312</v>
      </c>
      <c r="O20" s="100" t="s">
        <v>18</v>
      </c>
      <c r="P20" s="57">
        <f t="shared" si="7"/>
        <v>62101.68</v>
      </c>
      <c r="Q20" s="57">
        <f t="shared" si="8"/>
        <v>62101.68</v>
      </c>
    </row>
    <row r="21" spans="1:50" ht="42.75" x14ac:dyDescent="0.25">
      <c r="A21" s="9">
        <v>14</v>
      </c>
      <c r="B21" s="107" t="s">
        <v>28</v>
      </c>
      <c r="C21" s="100" t="s">
        <v>18</v>
      </c>
      <c r="D21" s="48">
        <v>1</v>
      </c>
      <c r="E21" s="49">
        <v>146382.35</v>
      </c>
      <c r="F21" s="50">
        <f t="shared" ref="F21" si="39">+D21*E21</f>
        <v>146382.35</v>
      </c>
      <c r="G21" s="100" t="str">
        <f t="shared" si="3"/>
        <v>HORA</v>
      </c>
      <c r="H21" s="51">
        <f>+D21</f>
        <v>1</v>
      </c>
      <c r="I21" s="52">
        <f t="shared" si="4"/>
        <v>156629</v>
      </c>
      <c r="J21" s="53">
        <f t="shared" ref="J21" si="40">+I21*H21</f>
        <v>156629</v>
      </c>
      <c r="K21" s="10" t="str">
        <f t="shared" si="5"/>
        <v>HORA</v>
      </c>
      <c r="L21" s="54">
        <f>+D21</f>
        <v>1</v>
      </c>
      <c r="M21" s="55">
        <f t="shared" si="6"/>
        <v>161021</v>
      </c>
      <c r="N21" s="56">
        <f t="shared" ref="N21" si="41">+M21*L21</f>
        <v>161021</v>
      </c>
      <c r="O21" s="100" t="s">
        <v>18</v>
      </c>
      <c r="P21" s="57">
        <f t="shared" si="7"/>
        <v>146382.35</v>
      </c>
      <c r="Q21" s="57">
        <f t="shared" si="8"/>
        <v>146382.35</v>
      </c>
    </row>
    <row r="22" spans="1:50" ht="42.75" x14ac:dyDescent="0.25">
      <c r="A22" s="9">
        <v>15</v>
      </c>
      <c r="B22" s="107" t="s">
        <v>29</v>
      </c>
      <c r="C22" s="100" t="s">
        <v>18</v>
      </c>
      <c r="D22" s="48">
        <v>1</v>
      </c>
      <c r="E22" s="49">
        <v>116657.98</v>
      </c>
      <c r="F22" s="50">
        <f t="shared" si="0"/>
        <v>116657.98</v>
      </c>
      <c r="G22" s="100" t="str">
        <f t="shared" si="3"/>
        <v>HORA</v>
      </c>
      <c r="H22" s="51">
        <f>+D22</f>
        <v>1</v>
      </c>
      <c r="I22" s="52">
        <f t="shared" si="4"/>
        <v>124824</v>
      </c>
      <c r="J22" s="53">
        <f t="shared" si="1"/>
        <v>124824</v>
      </c>
      <c r="K22" s="10" t="str">
        <f t="shared" si="5"/>
        <v>HORA</v>
      </c>
      <c r="L22" s="54">
        <f>+D22</f>
        <v>1</v>
      </c>
      <c r="M22" s="55">
        <f t="shared" si="6"/>
        <v>128324</v>
      </c>
      <c r="N22" s="56">
        <f t="shared" si="2"/>
        <v>128324</v>
      </c>
      <c r="O22" s="100" t="s">
        <v>18</v>
      </c>
      <c r="P22" s="57">
        <f t="shared" si="7"/>
        <v>116657.98</v>
      </c>
      <c r="Q22" s="57">
        <f t="shared" si="8"/>
        <v>116657.98</v>
      </c>
    </row>
    <row r="23" spans="1:50" x14ac:dyDescent="0.25">
      <c r="A23" s="9"/>
      <c r="B23" s="107"/>
      <c r="C23" s="100"/>
      <c r="D23" s="48"/>
      <c r="E23" s="49"/>
      <c r="F23" s="50"/>
      <c r="G23" s="100"/>
      <c r="H23" s="51"/>
      <c r="I23" s="52"/>
      <c r="J23" s="53"/>
      <c r="K23" s="10"/>
      <c r="L23" s="54"/>
      <c r="M23" s="55"/>
      <c r="N23" s="56"/>
      <c r="O23" s="100"/>
      <c r="P23" s="57"/>
      <c r="Q23" s="57"/>
    </row>
    <row r="24" spans="1:50" ht="15" thickBot="1" x14ac:dyDescent="0.3">
      <c r="A24" s="9"/>
      <c r="B24" s="107"/>
      <c r="C24" s="100"/>
      <c r="D24" s="48"/>
      <c r="E24" s="49"/>
      <c r="F24" s="50"/>
      <c r="G24" s="100"/>
      <c r="H24" s="51"/>
      <c r="I24" s="52"/>
      <c r="J24" s="53"/>
      <c r="K24" s="10"/>
      <c r="L24" s="54"/>
      <c r="M24" s="55"/>
      <c r="N24" s="56"/>
      <c r="O24" s="100"/>
      <c r="P24" s="57"/>
      <c r="Q24" s="57"/>
    </row>
    <row r="25" spans="1:50" s="1" customFormat="1" ht="30.75" thickBot="1" x14ac:dyDescent="0.3">
      <c r="A25" s="12"/>
      <c r="B25" s="105" t="s">
        <v>30</v>
      </c>
      <c r="C25" s="98"/>
      <c r="D25" s="6"/>
      <c r="E25" s="13"/>
      <c r="F25" s="14">
        <f>SUM(F8:F24)</f>
        <v>2096643.69</v>
      </c>
      <c r="G25" s="98"/>
      <c r="H25" s="15"/>
      <c r="I25" s="16"/>
      <c r="J25" s="17">
        <f>SUM(J8:J24)</f>
        <v>2243409</v>
      </c>
      <c r="K25" s="5"/>
      <c r="L25" s="18"/>
      <c r="M25" s="19"/>
      <c r="N25" s="20">
        <f>SUM(N8:N24)</f>
        <v>2306307</v>
      </c>
      <c r="O25" s="98"/>
      <c r="P25" s="21">
        <f>SUM(P23:P24)</f>
        <v>0</v>
      </c>
      <c r="Q25" s="21">
        <f>SUM(Q8:Q24)</f>
        <v>2096643.69</v>
      </c>
    </row>
    <row r="26" spans="1:50" s="1" customFormat="1" ht="30.75" thickBot="1" x14ac:dyDescent="0.3">
      <c r="A26" s="12"/>
      <c r="B26" s="105" t="s">
        <v>8</v>
      </c>
      <c r="C26" s="98"/>
      <c r="D26" s="6"/>
      <c r="E26" s="13"/>
      <c r="F26" s="14">
        <f>+F25</f>
        <v>2096643.69</v>
      </c>
      <c r="G26" s="98"/>
      <c r="H26" s="15"/>
      <c r="I26" s="16"/>
      <c r="J26" s="17">
        <f>+J25</f>
        <v>2243409</v>
      </c>
      <c r="K26" s="5"/>
      <c r="L26" s="18"/>
      <c r="M26" s="19"/>
      <c r="N26" s="20">
        <f>+N25</f>
        <v>2306307</v>
      </c>
      <c r="O26" s="98"/>
      <c r="P26" s="21"/>
      <c r="Q26" s="21">
        <f>+Q25</f>
        <v>2096643.69</v>
      </c>
    </row>
    <row r="27" spans="1:50" ht="15" thickBot="1" x14ac:dyDescent="0.3">
      <c r="A27" s="85"/>
      <c r="B27" s="109" t="s">
        <v>31</v>
      </c>
      <c r="C27" s="102">
        <v>0.19</v>
      </c>
      <c r="D27" s="86"/>
      <c r="E27" s="87"/>
      <c r="F27" s="88">
        <f>+F26*C27</f>
        <v>398362.30109999998</v>
      </c>
      <c r="G27" s="102">
        <v>0.19</v>
      </c>
      <c r="H27" s="89"/>
      <c r="I27" s="90"/>
      <c r="J27" s="91">
        <f>+J26*G27</f>
        <v>426247.71</v>
      </c>
      <c r="K27" s="96">
        <v>0.19</v>
      </c>
      <c r="L27" s="92"/>
      <c r="M27" s="93"/>
      <c r="N27" s="94">
        <f>+N26*K27</f>
        <v>438198.33</v>
      </c>
      <c r="O27" s="102">
        <v>0.19</v>
      </c>
      <c r="P27" s="95"/>
      <c r="Q27" s="95">
        <f>+Q26*O27</f>
        <v>398362.30109999998</v>
      </c>
    </row>
    <row r="28" spans="1:50" s="1" customFormat="1" ht="15.75" thickBot="1" x14ac:dyDescent="0.3">
      <c r="A28" s="12"/>
      <c r="B28" s="105" t="s">
        <v>7</v>
      </c>
      <c r="C28" s="103"/>
      <c r="D28" s="6"/>
      <c r="E28" s="13"/>
      <c r="F28" s="14">
        <f>+F26+F27</f>
        <v>2495005.9910999998</v>
      </c>
      <c r="G28" s="103"/>
      <c r="H28" s="15"/>
      <c r="I28" s="16"/>
      <c r="J28" s="17">
        <f>+J26+J27</f>
        <v>2669656.71</v>
      </c>
      <c r="K28" s="71"/>
      <c r="L28" s="18"/>
      <c r="M28" s="19"/>
      <c r="N28" s="20">
        <f>+N26+N27</f>
        <v>2744505.33</v>
      </c>
      <c r="O28" s="103"/>
      <c r="P28" s="21"/>
      <c r="Q28" s="21">
        <f>+Q26+Q27</f>
        <v>2495005.9910999998</v>
      </c>
    </row>
    <row r="29" spans="1:50" s="28" customFormat="1" ht="15" x14ac:dyDescent="0.25">
      <c r="A29" s="22"/>
      <c r="B29" s="23"/>
      <c r="C29" s="24"/>
      <c r="D29" s="25"/>
      <c r="E29" s="25"/>
      <c r="F29" s="26"/>
      <c r="G29" s="24"/>
      <c r="H29" s="27"/>
      <c r="K29" s="24"/>
      <c r="O29" s="24"/>
      <c r="R29" s="25"/>
      <c r="S29" s="25"/>
      <c r="AS29" s="25"/>
      <c r="AT29" s="25"/>
      <c r="AU29" s="25"/>
      <c r="AV29" s="29"/>
      <c r="AW29" s="29"/>
      <c r="AX29" s="29"/>
    </row>
    <row r="30" spans="1:50" s="28" customFormat="1" ht="15" x14ac:dyDescent="0.25">
      <c r="A30" s="22"/>
      <c r="B30" s="23"/>
      <c r="C30" s="24"/>
      <c r="D30" s="25"/>
      <c r="E30" s="25"/>
      <c r="F30" s="26"/>
      <c r="G30" s="24"/>
      <c r="H30" s="27"/>
      <c r="K30" s="24"/>
      <c r="O30" s="24"/>
      <c r="R30" s="25"/>
      <c r="S30" s="25"/>
      <c r="AS30" s="25"/>
      <c r="AT30" s="25"/>
      <c r="AU30" s="25"/>
      <c r="AV30" s="29"/>
      <c r="AW30" s="29"/>
      <c r="AX30" s="29"/>
    </row>
    <row r="31" spans="1:50" s="28" customFormat="1" ht="15" x14ac:dyDescent="0.25">
      <c r="A31" s="30"/>
      <c r="B31" s="23"/>
      <c r="C31" s="24"/>
      <c r="D31" s="25"/>
      <c r="E31" s="25"/>
      <c r="F31" s="26"/>
      <c r="G31" s="24"/>
      <c r="H31" s="27"/>
      <c r="K31" s="24"/>
      <c r="O31" s="24"/>
      <c r="R31" s="25"/>
      <c r="S31" s="25"/>
      <c r="AS31" s="25"/>
      <c r="AT31" s="25"/>
      <c r="AU31" s="25"/>
      <c r="AV31" s="29"/>
      <c r="AW31" s="29"/>
      <c r="AX31" s="29"/>
    </row>
    <row r="32" spans="1:50" s="26" customFormat="1" ht="15.75" thickBot="1" x14ac:dyDescent="0.3">
      <c r="B32" s="144"/>
      <c r="C32" s="144"/>
      <c r="E32" s="69"/>
      <c r="F32" s="70"/>
      <c r="G32" s="70"/>
      <c r="H32" s="68"/>
      <c r="R32" s="31"/>
      <c r="S32" s="31"/>
      <c r="AO32" s="31"/>
      <c r="AP32" s="32"/>
      <c r="AS32" s="31"/>
      <c r="AT32" s="31"/>
      <c r="AU32" s="31"/>
      <c r="AV32" s="33"/>
      <c r="AW32" s="33"/>
      <c r="AX32" s="33"/>
    </row>
    <row r="33" spans="2:50" s="34" customFormat="1" ht="15" x14ac:dyDescent="0.25">
      <c r="B33" s="145" t="s">
        <v>9</v>
      </c>
      <c r="C33" s="145"/>
      <c r="D33" s="35"/>
      <c r="E33" s="147" t="s">
        <v>11</v>
      </c>
      <c r="F33" s="148"/>
      <c r="G33" s="148"/>
      <c r="H33" s="68"/>
      <c r="R33" s="33"/>
      <c r="S33" s="33"/>
      <c r="AO33" s="33"/>
      <c r="AP33" s="36"/>
      <c r="AS33" s="33"/>
      <c r="AT33" s="33"/>
      <c r="AU33" s="33"/>
      <c r="AV33" s="33"/>
      <c r="AW33" s="33"/>
      <c r="AX33" s="33"/>
    </row>
    <row r="34" spans="2:50" s="26" customFormat="1" ht="15" x14ac:dyDescent="0.25">
      <c r="B34" s="146" t="s">
        <v>10</v>
      </c>
      <c r="C34" s="146"/>
      <c r="D34" s="37"/>
      <c r="E34" s="146" t="s">
        <v>12</v>
      </c>
      <c r="F34" s="149"/>
      <c r="G34" s="149"/>
      <c r="H34" s="68"/>
      <c r="R34" s="31"/>
      <c r="S34" s="31"/>
      <c r="AO34" s="31"/>
      <c r="AP34" s="32"/>
      <c r="AS34" s="31"/>
      <c r="AT34" s="31"/>
      <c r="AU34" s="31"/>
      <c r="AV34" s="33"/>
      <c r="AW34" s="33"/>
      <c r="AX34" s="33"/>
    </row>
    <row r="35" spans="2:50" ht="5.0999999999999996" customHeight="1" x14ac:dyDescent="0.25"/>
  </sheetData>
  <mergeCells count="16">
    <mergeCell ref="B32:C32"/>
    <mergeCell ref="B33:C33"/>
    <mergeCell ref="B34:C34"/>
    <mergeCell ref="E33:G33"/>
    <mergeCell ref="E34:G34"/>
    <mergeCell ref="P3:Q5"/>
    <mergeCell ref="H3:J3"/>
    <mergeCell ref="L3:N3"/>
    <mergeCell ref="D3:F3"/>
    <mergeCell ref="A1:Q1"/>
    <mergeCell ref="D5:F5"/>
    <mergeCell ref="L4:N4"/>
    <mergeCell ref="L5:N5"/>
    <mergeCell ref="H4:J4"/>
    <mergeCell ref="H5:J5"/>
    <mergeCell ref="D4:F4"/>
  </mergeCells>
  <printOptions horizontalCentered="1"/>
  <pageMargins left="0.39370078740157483" right="0.39370078740157483" top="0.59055118110236227" bottom="0.59055118110236227" header="0.19685039370078741" footer="0.19685039370078741"/>
  <pageSetup scale="50" fitToHeight="100" orientation="landscape" r:id="rId1"/>
  <headerFooter>
    <oddHeader>&amp;F</oddHeader>
    <oddFooter>&amp;L&amp;A&amp;C&amp;B Confidencial&amp;B&amp;RPágina &amp;P</oddFooter>
  </headerFooter>
  <ignoredErrors>
    <ignoredError sqref="F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REVISION EQUIPOS</vt:lpstr>
      <vt:lpstr>'REVISION EQUIPOS'!Área_de_impresión</vt:lpstr>
      <vt:lpstr>'REVISION EQUIPOS'!Títulos_a_imprimir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mario agudelo gómez</dc:creator>
  <cp:lastModifiedBy>Arq. JOSE F. JARA</cp:lastModifiedBy>
  <cp:lastPrinted>2024-08-30T14:28:50Z</cp:lastPrinted>
  <dcterms:created xsi:type="dcterms:W3CDTF">2024-03-31T23:45:07Z</dcterms:created>
  <dcterms:modified xsi:type="dcterms:W3CDTF">2024-09-03T16:01:12Z</dcterms:modified>
</cp:coreProperties>
</file>